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اسفند 12\"/>
    </mc:Choice>
  </mc:AlternateContent>
  <xr:revisionPtr revIDLastSave="0" documentId="13_ncr:1_{BA806A95-FAF0-40B8-A09F-E02BE9E99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درآمد!$A$1:$K$13</definedName>
    <definedName name="_xlnm.Print_Area" localSheetId="5">'درآمد سپرده بانکی'!$A$1:$K$11</definedName>
    <definedName name="_xlnm.Print_Area" localSheetId="4">'درآمد سرمایه گذاری در سهام'!$A$1:$X$11</definedName>
    <definedName name="_xlnm.Print_Area" localSheetId="7">'درآمد سود سهام'!$A$1:$T$9</definedName>
    <definedName name="_xlnm.Print_Area" localSheetId="10">'درآمد ناشی از تغییر قیمت اوراق'!$A$1:$S$10</definedName>
    <definedName name="_xlnm.Print_Area" localSheetId="9">'درآمد ناشی از فروش'!$A$1:$S$9</definedName>
    <definedName name="_xlnm.Print_Area" localSheetId="6">'سایر درآمدها'!$A$1:$G$11</definedName>
    <definedName name="_xlnm.Print_Area" localSheetId="2">سپرده!$A$1:$M$12</definedName>
    <definedName name="_xlnm.Print_Area" localSheetId="1">سهام!$A$1:$AC$11</definedName>
    <definedName name="_xlnm.Print_Area" localSheetId="8">'سود سپرده بانکی'!$A$1:$N$11</definedName>
    <definedName name="_xlnm.Print_Area" localSheetId="0">'صورت وضعیت'!$A$1:$B$22</definedName>
  </definedNames>
  <calcPr calcId="191029"/>
</workbook>
</file>

<file path=xl/calcChain.xml><?xml version="1.0" encoding="utf-8"?>
<calcChain xmlns="http://schemas.openxmlformats.org/spreadsheetml/2006/main">
  <c r="J13" i="8" l="1"/>
  <c r="F13" i="8"/>
  <c r="F12" i="8"/>
  <c r="H11" i="8"/>
  <c r="H8" i="8"/>
  <c r="S9" i="15"/>
  <c r="S8" i="15"/>
  <c r="Q9" i="15"/>
  <c r="U11" i="9"/>
  <c r="U10" i="9"/>
  <c r="U9" i="9"/>
  <c r="J9" i="8"/>
  <c r="J10" i="8"/>
  <c r="H9" i="8"/>
  <c r="H10" i="8"/>
  <c r="H12" i="8" l="1"/>
  <c r="H13" i="8" s="1"/>
  <c r="F11" i="8"/>
  <c r="F8" i="8"/>
  <c r="J12" i="8" l="1"/>
  <c r="J11" i="8"/>
  <c r="J8" i="8"/>
</calcChain>
</file>

<file path=xl/sharedStrings.xml><?xml version="1.0" encoding="utf-8"?>
<sst xmlns="http://schemas.openxmlformats.org/spreadsheetml/2006/main" count="192" uniqueCount="82">
  <si>
    <t>صندوق سرمایه گذاری اختصاصی بازارگردانی امین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</si>
  <si>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</si>
  <si>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</si>
  <si>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</si>
  <si>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</si>
  <si>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</si>
  <si>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</si>
  <si>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</si>
  <si>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</si>
  <si>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</si>
  <si>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</si>
  <si>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</si>
  <si>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</si>
  <si>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</si>
  <si>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</si>
  <si>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</si>
  <si>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</si>
  <si>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</si>
  <si>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</si>
  <si>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امین</t>
  </si>
  <si>
    <t>ح . تامین سرمایه امین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</si>
  <si>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</si>
  <si>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</si>
  <si>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</si>
  <si>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</si>
  <si>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</si>
  <si>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</si>
  <si>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</si>
  <si>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</si>
  <si>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دی میدان ونک</t>
  </si>
  <si>
    <t>سپرده کوتاه مدت بانک ملت مهستان</t>
  </si>
  <si>
    <t>سپرده کوتاه مدت بانک خاورمیانه آفتاب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</si>
  <si>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</si>
  <si>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</si>
  <si>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</si>
  <si>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</si>
  <si>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</si>
  <si>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</si>
  <si>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</si>
  <si>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</si>
  <si>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</si>
  <si>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</si>
  <si>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</si>
  <si>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</si>
  <si>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</si>
  <si>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</si>
  <si>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</si>
  <si>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</si>
  <si>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</si>
  <si>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</si>
  <si>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</si>
  <si>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</si>
  <si>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</si>
  <si>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</si>
  <si>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</si>
  <si>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</si>
  <si>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</si>
  <si>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</si>
  <si>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</si>
  <si>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</si>
  <si>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</si>
  <si>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</si>
  <si>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</si>
  <si>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</si>
  <si>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</si>
  <si>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</si>
  <si>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</si>
  <si>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</si>
  <si>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</si>
  <si>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</si>
  <si>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</si>
  <si>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</si>
  <si>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1404/10/24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</si>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</sst>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2" xfId="1" applyNumberFormat="1" applyFont="1" applyBorder="1" applyAlignment="1">
      <alignment horizontal="right" vertical="top"/>
    </xf>
    <xf numFmtId="10" fontId="0" fillId="0" borderId="0" xfId="1" applyNumberFormat="1" applyFont="1" applyAlignment="1">
      <alignment horizontal="left"/>
    </xf>
    <xf numFmtId="10" fontId="5" fillId="0" borderId="5" xfId="1" applyNumberFormat="1" applyFont="1" applyBorder="1" applyAlignment="1">
      <alignment horizontal="right" vertical="top"/>
    </xf>
    <xf numFmtId="10" fontId="5" fillId="0" borderId="0" xfId="1" applyNumberFormat="1" applyFont="1" applyBorder="1" applyAlignment="1">
      <alignment horizontal="right" vertical="top"/>
    </xf>
    <xf numFmtId="10" fontId="5" fillId="0" borderId="4" xfId="1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222249</xdr:colOff>
      <xdr:row>37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C3CB59-3D45-5FA6-6AA5-191072D5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727751" y="0"/>
          <a:ext cx="8096249" cy="908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60" zoomScaleNormal="100" workbookViewId="0">
      <selection activeCell="B48" sqref="A48:B48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0"/>
      <c r="B1" s="30"/>
      <c r="C1" s="30"/>
    </row>
    <row r="2" spans="1:3" ht="21.75" customHeight="1" x14ac:dyDescent="0.2">
      <c r="A2" s="30"/>
      <c r="B2" s="30"/>
      <c r="C2" s="30"/>
    </row>
    <row r="3" spans="1:3" ht="21.75" customHeight="1" x14ac:dyDescent="0.2">
      <c r="A3" s="30"/>
      <c r="B3" s="30"/>
      <c r="C3" s="30"/>
    </row>
    <row r="4" spans="1:3" ht="7.35" customHeight="1" x14ac:dyDescent="0.2"/>
    <row r="5" spans="1:3" ht="123.6" customHeight="1" x14ac:dyDescent="0.2">
      <c r="B5" s="31"/>
    </row>
    <row r="6" spans="1:3" ht="123.6" customHeight="1" x14ac:dyDescent="0.2">
      <c r="B6" s="3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"/>
  <sheetViews>
    <sheetView rightToLeft="1" workbookViewId="0">
      <selection activeCell="O24" sqref="O24"/>
    </sheetView>
  </sheetViews>
  <sheetFormatPr defaultRowHeight="12.75" x14ac:dyDescent="0.2"/>
  <cols>
    <col min="1" max="1" width="14.140625" bestFit="1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3.28515625" customWidth="1"/>
    <col min="19" max="19" width="0.28515625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ht="21.75" customHeight="1" x14ac:dyDescent="0.2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4.45" customHeight="1" x14ac:dyDescent="0.2"/>
    <row r="5" spans="1:18" ht="14.45" customHeight="1" x14ac:dyDescent="0.2">
      <c r="A5" s="40" t="s">
        <v>76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33" t="s">
        <v>35</v>
      </c>
      <c r="C6" s="33" t="s">
        <v>51</v>
      </c>
      <c r="D6" s="33"/>
      <c r="E6" s="33"/>
      <c r="F6" s="33"/>
      <c r="G6" s="33"/>
      <c r="H6" s="33"/>
      <c r="I6" s="33"/>
      <c r="K6" s="33" t="s">
        <v>52</v>
      </c>
      <c r="L6" s="33"/>
      <c r="M6" s="33"/>
      <c r="N6" s="33"/>
      <c r="O6" s="33"/>
      <c r="P6" s="33"/>
      <c r="Q6" s="33"/>
      <c r="R6" s="33"/>
    </row>
    <row r="7" spans="1:18" ht="33.75" customHeight="1" x14ac:dyDescent="0.2">
      <c r="A7" s="33"/>
      <c r="C7" s="18" t="s">
        <v>13</v>
      </c>
      <c r="D7" s="3"/>
      <c r="E7" s="18" t="s">
        <v>77</v>
      </c>
      <c r="F7" s="3"/>
      <c r="G7" s="18" t="s">
        <v>78</v>
      </c>
      <c r="H7" s="3"/>
      <c r="I7" s="18" t="s">
        <v>79</v>
      </c>
      <c r="K7" s="18" t="s">
        <v>13</v>
      </c>
      <c r="L7" s="3"/>
      <c r="M7" s="18" t="s">
        <v>77</v>
      </c>
      <c r="N7" s="3"/>
      <c r="O7" s="18" t="s">
        <v>78</v>
      </c>
      <c r="P7" s="3"/>
      <c r="Q7" s="44" t="s">
        <v>79</v>
      </c>
      <c r="R7" s="44"/>
    </row>
    <row r="8" spans="1:18" ht="24.75" customHeight="1" x14ac:dyDescent="0.2">
      <c r="A8" s="19" t="s">
        <v>19</v>
      </c>
      <c r="C8" s="20">
        <v>0</v>
      </c>
      <c r="E8" s="20">
        <v>0</v>
      </c>
      <c r="G8" s="20">
        <v>0</v>
      </c>
      <c r="I8" s="20">
        <v>0</v>
      </c>
      <c r="K8" s="20">
        <v>829437763</v>
      </c>
      <c r="M8" s="20">
        <v>2366749213361</v>
      </c>
      <c r="O8" s="20">
        <v>2221726732813</v>
      </c>
      <c r="Q8" s="42">
        <v>145022480548</v>
      </c>
      <c r="R8" s="42"/>
    </row>
    <row r="9" spans="1:18" ht="21.75" customHeight="1" x14ac:dyDescent="0.2">
      <c r="A9" s="13" t="s">
        <v>21</v>
      </c>
      <c r="C9" s="14">
        <v>0</v>
      </c>
      <c r="E9" s="14">
        <v>0</v>
      </c>
      <c r="G9" s="14">
        <v>0</v>
      </c>
      <c r="I9" s="14">
        <v>0</v>
      </c>
      <c r="K9" s="14">
        <v>829437763</v>
      </c>
      <c r="M9" s="14">
        <v>2366749213361</v>
      </c>
      <c r="O9" s="14">
        <v>2221726732813</v>
      </c>
      <c r="Q9" s="43">
        <v>145022480548</v>
      </c>
      <c r="R9" s="43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workbookViewId="0">
      <selection activeCell="E22" sqref="E22"/>
    </sheetView>
  </sheetViews>
  <sheetFormatPr defaultRowHeight="12.75" x14ac:dyDescent="0.2"/>
  <cols>
    <col min="1" max="1" width="16.85546875" bestFit="1" customWidth="1"/>
    <col min="2" max="2" width="1.28515625" customWidth="1"/>
    <col min="3" max="3" width="13.8554687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15.7109375" customWidth="1"/>
    <col min="18" max="18" width="1.28515625" customWidth="1"/>
    <col min="19" max="19" width="0.28515625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ht="21.75" customHeight="1" x14ac:dyDescent="0.2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4.45" customHeight="1" x14ac:dyDescent="0.2"/>
    <row r="5" spans="1:18" ht="14.45" customHeight="1" x14ac:dyDescent="0.2">
      <c r="A5" s="40" t="s">
        <v>80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33" t="s">
        <v>35</v>
      </c>
      <c r="C6" s="33" t="s">
        <v>51</v>
      </c>
      <c r="D6" s="33"/>
      <c r="E6" s="33"/>
      <c r="F6" s="33"/>
      <c r="G6" s="33"/>
      <c r="H6" s="33"/>
      <c r="I6" s="33"/>
      <c r="K6" s="33" t="s">
        <v>52</v>
      </c>
      <c r="L6" s="33"/>
      <c r="M6" s="33"/>
      <c r="N6" s="33"/>
      <c r="O6" s="33"/>
      <c r="P6" s="33"/>
      <c r="Q6" s="33"/>
      <c r="R6" s="33"/>
    </row>
    <row r="7" spans="1:18" ht="33.75" customHeight="1" x14ac:dyDescent="0.2">
      <c r="A7" s="33"/>
      <c r="C7" s="18" t="s">
        <v>13</v>
      </c>
      <c r="D7" s="3"/>
      <c r="E7" s="18" t="s">
        <v>15</v>
      </c>
      <c r="F7" s="3"/>
      <c r="G7" s="18" t="s">
        <v>78</v>
      </c>
      <c r="H7" s="3"/>
      <c r="I7" s="18" t="s">
        <v>81</v>
      </c>
      <c r="K7" s="18" t="s">
        <v>13</v>
      </c>
      <c r="L7" s="3"/>
      <c r="M7" s="18" t="s">
        <v>15</v>
      </c>
      <c r="N7" s="3"/>
      <c r="O7" s="18" t="s">
        <v>78</v>
      </c>
      <c r="P7" s="3"/>
      <c r="Q7" s="44" t="s">
        <v>81</v>
      </c>
      <c r="R7" s="44"/>
    </row>
    <row r="8" spans="1:18" ht="21.75" customHeight="1" x14ac:dyDescent="0.2">
      <c r="A8" s="5" t="s">
        <v>19</v>
      </c>
      <c r="C8" s="6">
        <v>955816859</v>
      </c>
      <c r="E8" s="6">
        <v>1691465166029</v>
      </c>
      <c r="G8" s="6">
        <v>1740195574721</v>
      </c>
      <c r="I8" s="6">
        <v>-48730408691</v>
      </c>
      <c r="K8" s="6">
        <v>955816859</v>
      </c>
      <c r="M8" s="6">
        <v>1691465166029</v>
      </c>
      <c r="O8" s="6">
        <v>1846715216163</v>
      </c>
      <c r="Q8" s="35">
        <v>-155250050133</v>
      </c>
      <c r="R8" s="35"/>
    </row>
    <row r="9" spans="1:18" ht="21.75" customHeight="1" x14ac:dyDescent="0.2">
      <c r="A9" s="8" t="s">
        <v>20</v>
      </c>
      <c r="C9" s="11">
        <v>217518030</v>
      </c>
      <c r="E9" s="11">
        <v>136280153118</v>
      </c>
      <c r="G9" s="11">
        <v>153233664989</v>
      </c>
      <c r="I9" s="11">
        <v>-16953511870</v>
      </c>
      <c r="K9" s="11">
        <v>217518030</v>
      </c>
      <c r="M9" s="11">
        <v>136280153118</v>
      </c>
      <c r="O9" s="11">
        <v>569462202540</v>
      </c>
      <c r="Q9" s="38">
        <v>-433182049421</v>
      </c>
      <c r="R9" s="38"/>
    </row>
    <row r="10" spans="1:18" ht="21.75" customHeight="1" x14ac:dyDescent="0.2">
      <c r="A10" s="13" t="s">
        <v>21</v>
      </c>
      <c r="C10" s="14">
        <v>1173334889</v>
      </c>
      <c r="E10" s="14">
        <v>1827745319147</v>
      </c>
      <c r="G10" s="14">
        <v>1893429239710</v>
      </c>
      <c r="I10" s="14">
        <v>-65683920561</v>
      </c>
      <c r="K10" s="14">
        <v>1173334889</v>
      </c>
      <c r="M10" s="14">
        <v>1827745319147</v>
      </c>
      <c r="O10" s="14">
        <v>2416177418703</v>
      </c>
      <c r="Q10" s="43">
        <v>-588432099554</v>
      </c>
      <c r="R10" s="43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view="pageBreakPreview" zoomScaleNormal="100" zoomScaleSheetLayoutView="100" workbookViewId="0">
      <selection activeCell="Z10" sqref="Z10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9.85546875" bestFit="1" customWidth="1"/>
    <col min="13" max="13" width="1.28515625" customWidth="1"/>
    <col min="14" max="14" width="13.71093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4.45" customHeight="1" x14ac:dyDescent="0.2">
      <c r="A4" s="1" t="s">
        <v>3</v>
      </c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ht="14.45" customHeight="1" x14ac:dyDescent="0.2">
      <c r="A5" s="40" t="s">
        <v>5</v>
      </c>
      <c r="B5" s="40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ht="14.45" customHeight="1" x14ac:dyDescent="0.2">
      <c r="F6" s="33" t="s">
        <v>7</v>
      </c>
      <c r="G6" s="33"/>
      <c r="H6" s="33"/>
      <c r="I6" s="33"/>
      <c r="J6" s="33"/>
      <c r="L6" s="33" t="s">
        <v>8</v>
      </c>
      <c r="M6" s="33"/>
      <c r="N6" s="33"/>
      <c r="O6" s="33"/>
      <c r="P6" s="33"/>
      <c r="Q6" s="33"/>
      <c r="R6" s="33"/>
      <c r="T6" s="33" t="s">
        <v>9</v>
      </c>
      <c r="U6" s="33"/>
      <c r="V6" s="33"/>
      <c r="W6" s="33"/>
      <c r="X6" s="33"/>
      <c r="Y6" s="33"/>
      <c r="Z6" s="33"/>
      <c r="AA6" s="33"/>
      <c r="AB6" s="33"/>
    </row>
    <row r="7" spans="1:28" ht="14.45" customHeight="1" x14ac:dyDescent="0.2">
      <c r="F7" s="3"/>
      <c r="G7" s="3"/>
      <c r="H7" s="3"/>
      <c r="I7" s="3"/>
      <c r="J7" s="3"/>
      <c r="L7" s="39" t="s">
        <v>10</v>
      </c>
      <c r="M7" s="39"/>
      <c r="N7" s="39"/>
      <c r="O7" s="3"/>
      <c r="P7" s="39" t="s">
        <v>11</v>
      </c>
      <c r="Q7" s="39"/>
      <c r="R7" s="3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3" t="s">
        <v>12</v>
      </c>
      <c r="B8" s="33"/>
      <c r="C8" s="33"/>
      <c r="E8" s="33" t="s">
        <v>13</v>
      </c>
      <c r="F8" s="3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4" t="s">
        <v>19</v>
      </c>
      <c r="B9" s="34"/>
      <c r="C9" s="34"/>
      <c r="E9" s="35">
        <v>951921859</v>
      </c>
      <c r="F9" s="35"/>
      <c r="H9" s="6">
        <v>3136523000688</v>
      </c>
      <c r="J9" s="6">
        <v>1733083481861.4099</v>
      </c>
      <c r="L9" s="6">
        <v>3895000</v>
      </c>
      <c r="N9" s="6">
        <v>7112092860</v>
      </c>
      <c r="P9" s="6">
        <v>0</v>
      </c>
      <c r="R9" s="6">
        <v>0</v>
      </c>
      <c r="T9" s="6">
        <v>955816859</v>
      </c>
      <c r="V9" s="6">
        <v>1771</v>
      </c>
      <c r="X9" s="6">
        <v>3143635093548</v>
      </c>
      <c r="Z9" s="6">
        <v>1691465166029.46</v>
      </c>
      <c r="AB9" s="7">
        <v>58.09</v>
      </c>
    </row>
    <row r="10" spans="1:28" ht="21.75" customHeight="1" x14ac:dyDescent="0.2">
      <c r="A10" s="36" t="s">
        <v>20</v>
      </c>
      <c r="B10" s="36"/>
      <c r="C10" s="36"/>
      <c r="D10" s="9"/>
      <c r="E10" s="37">
        <v>217518030</v>
      </c>
      <c r="F10" s="38"/>
      <c r="H10" s="11">
        <v>569462202540</v>
      </c>
      <c r="J10" s="11">
        <v>153233664989.526</v>
      </c>
      <c r="L10" s="11">
        <v>0</v>
      </c>
      <c r="N10" s="11">
        <v>0</v>
      </c>
      <c r="P10" s="11">
        <v>0</v>
      </c>
      <c r="R10" s="11">
        <v>0</v>
      </c>
      <c r="T10" s="11">
        <v>217518030</v>
      </c>
      <c r="V10" s="11">
        <v>627</v>
      </c>
      <c r="X10" s="11">
        <v>569462202540</v>
      </c>
      <c r="Z10" s="11">
        <v>136280153118.34399</v>
      </c>
      <c r="AB10" s="12">
        <v>4.68</v>
      </c>
    </row>
    <row r="11" spans="1:28" ht="21.75" customHeight="1" x14ac:dyDescent="0.2">
      <c r="A11" s="32" t="s">
        <v>21</v>
      </c>
      <c r="B11" s="32"/>
      <c r="C11" s="32"/>
      <c r="D11" s="32"/>
      <c r="F11" s="14">
        <v>1169439889</v>
      </c>
      <c r="H11" s="14">
        <v>3705985203228</v>
      </c>
      <c r="J11" s="14">
        <v>1886317146850.9399</v>
      </c>
      <c r="L11" s="14">
        <v>3895000</v>
      </c>
      <c r="N11" s="14">
        <v>7112092860</v>
      </c>
      <c r="P11" s="14">
        <v>0</v>
      </c>
      <c r="R11" s="14">
        <v>0</v>
      </c>
      <c r="T11" s="14">
        <v>1173334889</v>
      </c>
      <c r="V11" s="14"/>
      <c r="X11" s="14">
        <v>3713097296088</v>
      </c>
      <c r="Z11" s="14">
        <v>1827745319147.8</v>
      </c>
      <c r="AB11" s="15">
        <v>62.77</v>
      </c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Normal="100" zoomScaleSheetLayoutView="100" workbookViewId="0">
      <selection activeCell="U49" sqref="U49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3.85546875" bestFit="1" customWidth="1"/>
    <col min="7" max="7" width="1.28515625" customWidth="1"/>
    <col min="8" max="8" width="13.7109375" bestFit="1" customWidth="1"/>
    <col min="9" max="9" width="1.28515625" customWidth="1"/>
    <col min="10" max="10" width="12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4.45" customHeight="1" x14ac:dyDescent="0.2"/>
    <row r="5" spans="1:12" ht="14.45" customHeight="1" x14ac:dyDescent="0.2">
      <c r="A5" s="1" t="s">
        <v>23</v>
      </c>
      <c r="B5" s="40" t="s">
        <v>24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4.45" customHeight="1" x14ac:dyDescent="0.2">
      <c r="D6" s="2" t="s">
        <v>7</v>
      </c>
      <c r="F6" s="33" t="s">
        <v>8</v>
      </c>
      <c r="G6" s="33"/>
      <c r="H6" s="3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3" t="s">
        <v>25</v>
      </c>
      <c r="B8" s="33"/>
      <c r="D8" s="2" t="s">
        <v>26</v>
      </c>
      <c r="F8" s="2" t="s">
        <v>27</v>
      </c>
      <c r="H8" s="2" t="s">
        <v>28</v>
      </c>
      <c r="J8" s="2" t="s">
        <v>26</v>
      </c>
      <c r="L8" s="2" t="s">
        <v>18</v>
      </c>
    </row>
    <row r="9" spans="1:12" ht="21.75" customHeight="1" x14ac:dyDescent="0.2">
      <c r="A9" s="34" t="s">
        <v>29</v>
      </c>
      <c r="B9" s="34"/>
      <c r="D9" s="6">
        <v>33519141</v>
      </c>
      <c r="F9" s="6">
        <v>0</v>
      </c>
      <c r="H9" s="6">
        <v>0</v>
      </c>
      <c r="J9" s="6">
        <v>33519141</v>
      </c>
      <c r="L9" s="21">
        <v>0</v>
      </c>
    </row>
    <row r="10" spans="1:12" ht="21.75" customHeight="1" x14ac:dyDescent="0.2">
      <c r="A10" s="41" t="s">
        <v>30</v>
      </c>
      <c r="B10" s="41"/>
      <c r="D10" s="10">
        <v>76468694</v>
      </c>
      <c r="F10" s="10">
        <v>312973</v>
      </c>
      <c r="H10" s="10">
        <v>0</v>
      </c>
      <c r="J10" s="10">
        <v>76781667</v>
      </c>
      <c r="L10" s="22">
        <v>0</v>
      </c>
    </row>
    <row r="11" spans="1:12" ht="21.75" customHeight="1" x14ac:dyDescent="0.2">
      <c r="A11" s="36" t="s">
        <v>31</v>
      </c>
      <c r="B11" s="36"/>
      <c r="D11" s="11">
        <v>1732343055</v>
      </c>
      <c r="F11" s="11">
        <v>8500927946</v>
      </c>
      <c r="H11" s="11">
        <v>9998756503</v>
      </c>
      <c r="J11" s="11">
        <v>234514498</v>
      </c>
      <c r="L11" s="23">
        <v>1E-4</v>
      </c>
    </row>
    <row r="12" spans="1:12" ht="21.75" customHeight="1" x14ac:dyDescent="0.2">
      <c r="A12" s="32" t="s">
        <v>21</v>
      </c>
      <c r="B12" s="32"/>
      <c r="D12" s="14">
        <v>1842330890</v>
      </c>
      <c r="F12" s="14">
        <v>8501240919</v>
      </c>
      <c r="H12" s="14">
        <v>9998756503</v>
      </c>
      <c r="J12" s="14">
        <v>344815306</v>
      </c>
      <c r="L12" s="15">
        <v>0</v>
      </c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4"/>
  <sheetViews>
    <sheetView rightToLeft="1" view="pageBreakPreview" zoomScaleNormal="100" zoomScaleSheetLayoutView="100" workbookViewId="0">
      <selection activeCell="P21" sqref="P21"/>
    </sheetView>
  </sheetViews>
  <sheetFormatPr defaultRowHeight="12.75" x14ac:dyDescent="0.2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33.140625" bestFit="1" customWidth="1"/>
    <col min="16" max="17" width="15.42578125" bestFit="1" customWidth="1"/>
    <col min="18" max="18" width="13.85546875" bestFit="1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8" ht="21.75" customHeight="1" x14ac:dyDescent="0.2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8" ht="14.45" customHeight="1" x14ac:dyDescent="0.2">
      <c r="P4" s="24"/>
      <c r="Q4" s="24"/>
      <c r="R4" s="24"/>
    </row>
    <row r="5" spans="1:18" ht="29.1" customHeight="1" x14ac:dyDescent="0.2">
      <c r="A5" s="1" t="s">
        <v>33</v>
      </c>
      <c r="B5" s="40" t="s">
        <v>34</v>
      </c>
      <c r="C5" s="40"/>
      <c r="D5" s="40"/>
      <c r="E5" s="40"/>
      <c r="F5" s="40"/>
      <c r="G5" s="40"/>
      <c r="H5" s="40"/>
      <c r="I5" s="40"/>
      <c r="J5" s="40"/>
      <c r="P5" s="24"/>
      <c r="Q5" s="24"/>
      <c r="R5" s="24"/>
    </row>
    <row r="6" spans="1:18" ht="14.45" customHeight="1" x14ac:dyDescent="0.2">
      <c r="P6" s="24"/>
      <c r="Q6" s="24"/>
      <c r="R6" s="24"/>
    </row>
    <row r="7" spans="1:18" ht="14.45" customHeight="1" x14ac:dyDescent="0.2">
      <c r="A7" s="33" t="s">
        <v>35</v>
      </c>
      <c r="B7" s="33"/>
      <c r="D7" s="2" t="s">
        <v>36</v>
      </c>
      <c r="F7" s="2" t="s">
        <v>26</v>
      </c>
      <c r="H7" s="2" t="s">
        <v>37</v>
      </c>
      <c r="J7" s="2" t="s">
        <v>38</v>
      </c>
      <c r="P7" s="24"/>
      <c r="R7" s="24"/>
    </row>
    <row r="8" spans="1:18" ht="21.75" customHeight="1" x14ac:dyDescent="0.2">
      <c r="A8" s="34" t="s">
        <v>39</v>
      </c>
      <c r="B8" s="34"/>
      <c r="D8" s="5" t="s">
        <v>40</v>
      </c>
      <c r="F8" s="6">
        <f>'درآمد سرمایه گذاری در سهام'!U11</f>
        <v>-38872877445</v>
      </c>
      <c r="H8" s="25">
        <f>F8/-6490859212</f>
        <v>5.9888646749776395</v>
      </c>
      <c r="J8" s="25">
        <f>F8/2911564710343</f>
        <v>-1.3351198174269855E-2</v>
      </c>
      <c r="P8" s="24"/>
      <c r="R8" s="24"/>
    </row>
    <row r="9" spans="1:18" ht="21.75" customHeight="1" x14ac:dyDescent="0.2">
      <c r="A9" s="41" t="s">
        <v>41</v>
      </c>
      <c r="B9" s="41"/>
      <c r="D9" s="16" t="s">
        <v>42</v>
      </c>
      <c r="F9" s="10">
        <v>0</v>
      </c>
      <c r="H9" s="28">
        <f t="shared" ref="H9:H10" si="0">F9/-6490859212</f>
        <v>0</v>
      </c>
      <c r="J9" s="28">
        <f t="shared" ref="J9:J12" si="1">F9/2911564710343</f>
        <v>0</v>
      </c>
      <c r="P9" s="24"/>
      <c r="Q9" s="24"/>
      <c r="R9" s="24"/>
    </row>
    <row r="10" spans="1:18" ht="21.75" customHeight="1" x14ac:dyDescent="0.2">
      <c r="A10" s="41" t="s">
        <v>43</v>
      </c>
      <c r="B10" s="41"/>
      <c r="D10" s="16" t="s">
        <v>44</v>
      </c>
      <c r="F10" s="10">
        <v>0</v>
      </c>
      <c r="H10" s="28">
        <f t="shared" si="0"/>
        <v>0</v>
      </c>
      <c r="J10" s="28">
        <f t="shared" si="1"/>
        <v>0</v>
      </c>
      <c r="P10" s="26"/>
      <c r="R10" s="24"/>
    </row>
    <row r="11" spans="1:18" ht="21.75" customHeight="1" x14ac:dyDescent="0.2">
      <c r="A11" s="41" t="s">
        <v>45</v>
      </c>
      <c r="B11" s="41"/>
      <c r="D11" s="16" t="s">
        <v>46</v>
      </c>
      <c r="F11" s="10">
        <f>'درآمد سپرده بانکی'!H11</f>
        <v>18119497</v>
      </c>
      <c r="H11" s="28">
        <f>F11/-6490859212</f>
        <v>-2.791540597044766E-3</v>
      </c>
      <c r="J11" s="28">
        <f t="shared" si="1"/>
        <v>6.2232850039817299E-6</v>
      </c>
      <c r="R11" s="24"/>
    </row>
    <row r="12" spans="1:18" ht="21.75" customHeight="1" x14ac:dyDescent="0.2">
      <c r="A12" s="36" t="s">
        <v>47</v>
      </c>
      <c r="B12" s="36"/>
      <c r="D12" s="8" t="s">
        <v>48</v>
      </c>
      <c r="F12" s="11">
        <f>'سایر درآمدها'!F11</f>
        <v>16837989831</v>
      </c>
      <c r="H12" s="29">
        <f>F12/-6490859212</f>
        <v>-2.5941080034320732</v>
      </c>
      <c r="J12" s="29">
        <f t="shared" si="1"/>
        <v>5.7831411993643726E-3</v>
      </c>
    </row>
    <row r="13" spans="1:18" ht="21.75" customHeight="1" thickBot="1" x14ac:dyDescent="0.25">
      <c r="A13" s="32" t="s">
        <v>21</v>
      </c>
      <c r="B13" s="32"/>
      <c r="D13" s="14"/>
      <c r="F13" s="14">
        <f>SUM(F8:F12)</f>
        <v>-22016768117</v>
      </c>
      <c r="H13" s="27">
        <f>SUM(H8:H12)</f>
        <v>3.3919651309485217</v>
      </c>
      <c r="J13" s="27">
        <f>SUM(J8:J12)</f>
        <v>-7.561833689901501E-3</v>
      </c>
    </row>
    <row r="14" spans="1:18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S9" sqref="S9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7109375" bestFit="1" customWidth="1"/>
    <col min="7" max="7" width="1.28515625" customWidth="1"/>
    <col min="8" max="8" width="11.14062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5.85546875" bestFit="1" customWidth="1"/>
    <col min="15" max="16" width="1.28515625" customWidth="1"/>
    <col min="17" max="17" width="17" bestFit="1" customWidth="1"/>
    <col min="18" max="18" width="1.28515625" customWidth="1"/>
    <col min="19" max="19" width="16.140625" bestFit="1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1.75" customHeight="1" x14ac:dyDescent="0.2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4.45" customHeight="1" x14ac:dyDescent="0.2"/>
    <row r="5" spans="1:23" ht="14.45" customHeight="1" x14ac:dyDescent="0.2">
      <c r="A5" s="1" t="s">
        <v>49</v>
      </c>
      <c r="B5" s="40" t="s">
        <v>50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4.45" customHeight="1" x14ac:dyDescent="0.2">
      <c r="D6" s="33" t="s">
        <v>51</v>
      </c>
      <c r="E6" s="33"/>
      <c r="F6" s="33"/>
      <c r="G6" s="33"/>
      <c r="H6" s="33"/>
      <c r="I6" s="33"/>
      <c r="J6" s="33"/>
      <c r="K6" s="33"/>
      <c r="L6" s="33"/>
      <c r="N6" s="33" t="s">
        <v>52</v>
      </c>
      <c r="O6" s="33"/>
      <c r="P6" s="33"/>
      <c r="Q6" s="33"/>
      <c r="R6" s="33"/>
      <c r="S6" s="33"/>
      <c r="T6" s="33"/>
      <c r="U6" s="33"/>
      <c r="V6" s="33"/>
      <c r="W6" s="33"/>
    </row>
    <row r="7" spans="1:23" ht="14.45" customHeight="1" x14ac:dyDescent="0.2">
      <c r="D7" s="3"/>
      <c r="E7" s="3"/>
      <c r="F7" s="3"/>
      <c r="G7" s="3"/>
      <c r="H7" s="3"/>
      <c r="I7" s="3"/>
      <c r="J7" s="39" t="s">
        <v>21</v>
      </c>
      <c r="K7" s="39"/>
      <c r="L7" s="39"/>
      <c r="N7" s="3"/>
      <c r="O7" s="3"/>
      <c r="P7" s="3"/>
      <c r="Q7" s="3"/>
      <c r="R7" s="3"/>
      <c r="S7" s="3"/>
      <c r="T7" s="3"/>
      <c r="U7" s="39" t="s">
        <v>21</v>
      </c>
      <c r="V7" s="39"/>
      <c r="W7" s="39"/>
    </row>
    <row r="8" spans="1:23" ht="14.45" customHeight="1" x14ac:dyDescent="0.2">
      <c r="A8" s="33" t="s">
        <v>53</v>
      </c>
      <c r="B8" s="33"/>
      <c r="D8" s="2" t="s">
        <v>54</v>
      </c>
      <c r="F8" s="2" t="s">
        <v>55</v>
      </c>
      <c r="H8" s="2" t="s">
        <v>56</v>
      </c>
      <c r="J8" s="4" t="s">
        <v>26</v>
      </c>
      <c r="K8" s="3"/>
      <c r="L8" s="4" t="s">
        <v>37</v>
      </c>
      <c r="N8" s="2" t="s">
        <v>54</v>
      </c>
      <c r="P8" s="33" t="s">
        <v>55</v>
      </c>
      <c r="Q8" s="33"/>
      <c r="S8" s="2" t="s">
        <v>56</v>
      </c>
      <c r="U8" s="4" t="s">
        <v>26</v>
      </c>
      <c r="V8" s="3"/>
      <c r="W8" s="4" t="s">
        <v>37</v>
      </c>
    </row>
    <row r="9" spans="1:23" ht="21.75" customHeight="1" x14ac:dyDescent="0.2">
      <c r="A9" s="34" t="s">
        <v>19</v>
      </c>
      <c r="B9" s="34"/>
      <c r="D9" s="6">
        <v>0</v>
      </c>
      <c r="F9" s="6">
        <v>-48730408691</v>
      </c>
      <c r="H9" s="6">
        <v>0</v>
      </c>
      <c r="J9" s="6">
        <v>-48730408691</v>
      </c>
      <c r="L9" s="7">
        <v>60.43</v>
      </c>
      <c r="N9" s="6">
        <v>404536741561</v>
      </c>
      <c r="P9" s="35">
        <v>-155250050133</v>
      </c>
      <c r="Q9" s="35"/>
      <c r="S9" s="6">
        <v>145022480548</v>
      </c>
      <c r="U9" s="6">
        <f>N9+P9+S9</f>
        <v>394309171976</v>
      </c>
      <c r="W9" s="7">
        <v>-1838</v>
      </c>
    </row>
    <row r="10" spans="1:23" ht="21.75" customHeight="1" x14ac:dyDescent="0.2">
      <c r="A10" s="36" t="s">
        <v>20</v>
      </c>
      <c r="B10" s="36"/>
      <c r="D10" s="11">
        <v>0</v>
      </c>
      <c r="F10" s="11">
        <v>-16953511870</v>
      </c>
      <c r="H10" s="11">
        <v>0</v>
      </c>
      <c r="J10" s="11">
        <v>-16953511870</v>
      </c>
      <c r="L10" s="12">
        <v>21.02</v>
      </c>
      <c r="N10" s="11">
        <v>0</v>
      </c>
      <c r="P10" s="37">
        <v>-433182049421</v>
      </c>
      <c r="Q10" s="38"/>
      <c r="S10" s="11">
        <v>0</v>
      </c>
      <c r="U10" s="11">
        <f>N10+P10+S10</f>
        <v>-433182049421</v>
      </c>
      <c r="W10" s="12">
        <v>2019.2</v>
      </c>
    </row>
    <row r="11" spans="1:23" ht="21.75" customHeight="1" x14ac:dyDescent="0.2">
      <c r="A11" s="32" t="s">
        <v>21</v>
      </c>
      <c r="B11" s="32"/>
      <c r="D11" s="14">
        <v>0</v>
      </c>
      <c r="F11" s="14">
        <v>-65683920561</v>
      </c>
      <c r="H11" s="14">
        <v>0</v>
      </c>
      <c r="J11" s="14">
        <v>-65683920561</v>
      </c>
      <c r="L11" s="15">
        <v>81.45</v>
      </c>
      <c r="N11" s="14">
        <v>404536741561</v>
      </c>
      <c r="Q11" s="14">
        <v>-588432099554</v>
      </c>
      <c r="S11" s="14">
        <v>145022480548</v>
      </c>
      <c r="U11" s="14">
        <f>SUM(U9:U10)</f>
        <v>-38872877445</v>
      </c>
      <c r="W11" s="15">
        <v>181.2</v>
      </c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1.75" customHeight="1" x14ac:dyDescent="0.2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4.45" customHeight="1" x14ac:dyDescent="0.2"/>
    <row r="5" spans="1:10" ht="14.45" customHeight="1" x14ac:dyDescent="0.2">
      <c r="A5" s="1" t="s">
        <v>57</v>
      </c>
      <c r="B5" s="40" t="s">
        <v>58</v>
      </c>
      <c r="C5" s="40"/>
      <c r="D5" s="40"/>
      <c r="E5" s="40"/>
      <c r="F5" s="40"/>
      <c r="G5" s="40"/>
      <c r="H5" s="40"/>
      <c r="I5" s="40"/>
      <c r="J5" s="40"/>
    </row>
    <row r="6" spans="1:10" ht="14.45" customHeight="1" x14ac:dyDescent="0.2">
      <c r="D6" s="33" t="s">
        <v>51</v>
      </c>
      <c r="E6" s="33"/>
      <c r="F6" s="33"/>
      <c r="H6" s="33" t="s">
        <v>52</v>
      </c>
      <c r="I6" s="33"/>
      <c r="J6" s="33"/>
    </row>
    <row r="7" spans="1:10" ht="36.4" customHeight="1" x14ac:dyDescent="0.2">
      <c r="A7" s="33" t="s">
        <v>59</v>
      </c>
      <c r="B7" s="33"/>
      <c r="D7" s="18" t="s">
        <v>60</v>
      </c>
      <c r="E7" s="3"/>
      <c r="F7" s="18" t="s">
        <v>61</v>
      </c>
      <c r="H7" s="18" t="s">
        <v>60</v>
      </c>
      <c r="I7" s="3"/>
      <c r="J7" s="18" t="s">
        <v>61</v>
      </c>
    </row>
    <row r="8" spans="1:10" ht="21.75" customHeight="1" x14ac:dyDescent="0.2">
      <c r="A8" s="34" t="s">
        <v>29</v>
      </c>
      <c r="B8" s="34"/>
      <c r="D8" s="6">
        <v>0</v>
      </c>
      <c r="F8" s="7"/>
      <c r="H8" s="6">
        <v>1650792</v>
      </c>
      <c r="J8" s="7"/>
    </row>
    <row r="9" spans="1:10" ht="21.75" customHeight="1" x14ac:dyDescent="0.2">
      <c r="A9" s="41" t="s">
        <v>30</v>
      </c>
      <c r="B9" s="41"/>
      <c r="D9" s="10">
        <v>312973</v>
      </c>
      <c r="F9" s="17"/>
      <c r="H9" s="10">
        <v>3762139</v>
      </c>
      <c r="J9" s="17"/>
    </row>
    <row r="10" spans="1:10" ht="21.75" customHeight="1" x14ac:dyDescent="0.2">
      <c r="A10" s="36" t="s">
        <v>31</v>
      </c>
      <c r="B10" s="36"/>
      <c r="D10" s="11">
        <v>927946</v>
      </c>
      <c r="F10" s="12"/>
      <c r="H10" s="11">
        <v>12706566</v>
      </c>
      <c r="J10" s="12"/>
    </row>
    <row r="11" spans="1:10" ht="21.75" customHeight="1" x14ac:dyDescent="0.2">
      <c r="A11" s="32" t="s">
        <v>21</v>
      </c>
      <c r="B11" s="32"/>
      <c r="D11" s="14">
        <v>1240919</v>
      </c>
      <c r="F11" s="14"/>
      <c r="H11" s="14">
        <v>18119497</v>
      </c>
      <c r="J11" s="14"/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0" t="s">
        <v>0</v>
      </c>
      <c r="B1" s="30"/>
      <c r="C1" s="30"/>
      <c r="D1" s="30"/>
      <c r="E1" s="30"/>
      <c r="F1" s="30"/>
    </row>
    <row r="2" spans="1:6" ht="21.75" customHeight="1" x14ac:dyDescent="0.2">
      <c r="A2" s="30" t="s">
        <v>32</v>
      </c>
      <c r="B2" s="30"/>
      <c r="C2" s="30"/>
      <c r="D2" s="30"/>
      <c r="E2" s="30"/>
      <c r="F2" s="30"/>
    </row>
    <row r="3" spans="1:6" ht="21.75" customHeight="1" x14ac:dyDescent="0.2">
      <c r="A3" s="30" t="s">
        <v>2</v>
      </c>
      <c r="B3" s="30"/>
      <c r="C3" s="30"/>
      <c r="D3" s="30"/>
      <c r="E3" s="30"/>
      <c r="F3" s="30"/>
    </row>
    <row r="4" spans="1:6" ht="14.45" customHeight="1" x14ac:dyDescent="0.2"/>
    <row r="5" spans="1:6" ht="29.1" customHeight="1" x14ac:dyDescent="0.2">
      <c r="A5" s="1" t="s">
        <v>62</v>
      </c>
      <c r="B5" s="40" t="s">
        <v>47</v>
      </c>
      <c r="C5" s="40"/>
      <c r="D5" s="40"/>
      <c r="E5" s="40"/>
      <c r="F5" s="40"/>
    </row>
    <row r="6" spans="1:6" ht="14.45" customHeight="1" x14ac:dyDescent="0.2">
      <c r="D6" s="2" t="s">
        <v>51</v>
      </c>
      <c r="F6" s="2" t="s">
        <v>9</v>
      </c>
    </row>
    <row r="7" spans="1:6" ht="14.45" customHeight="1" x14ac:dyDescent="0.2">
      <c r="A7" s="33" t="s">
        <v>47</v>
      </c>
      <c r="B7" s="33"/>
      <c r="D7" s="4" t="s">
        <v>26</v>
      </c>
      <c r="F7" s="4" t="s">
        <v>26</v>
      </c>
    </row>
    <row r="8" spans="1:6" ht="21.75" customHeight="1" x14ac:dyDescent="0.2">
      <c r="A8" s="34" t="s">
        <v>47</v>
      </c>
      <c r="B8" s="34"/>
      <c r="D8" s="6">
        <v>0</v>
      </c>
      <c r="F8" s="6">
        <v>16837989831</v>
      </c>
    </row>
    <row r="9" spans="1:6" ht="21.75" customHeight="1" x14ac:dyDescent="0.2">
      <c r="A9" s="41" t="s">
        <v>63</v>
      </c>
      <c r="B9" s="41"/>
      <c r="D9" s="10">
        <v>0</v>
      </c>
      <c r="F9" s="10">
        <v>0</v>
      </c>
    </row>
    <row r="10" spans="1:6" ht="21.75" customHeight="1" x14ac:dyDescent="0.2">
      <c r="A10" s="36" t="s">
        <v>64</v>
      </c>
      <c r="B10" s="36"/>
      <c r="D10" s="11">
        <v>0</v>
      </c>
      <c r="F10" s="11">
        <v>0</v>
      </c>
    </row>
    <row r="11" spans="1:6" ht="21.75" customHeight="1" x14ac:dyDescent="0.2">
      <c r="A11" s="32" t="s">
        <v>21</v>
      </c>
      <c r="B11" s="32"/>
      <c r="D11" s="14">
        <v>0</v>
      </c>
      <c r="F11" s="14">
        <v>16837989831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workbookViewId="0">
      <selection activeCell="S8" sqref="S8"/>
    </sheetView>
  </sheetViews>
  <sheetFormatPr defaultRowHeight="12.75" x14ac:dyDescent="0.2"/>
  <cols>
    <col min="1" max="1" width="14.140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1.75" customHeight="1" x14ac:dyDescent="0.2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4.45" customHeight="1" x14ac:dyDescent="0.2"/>
    <row r="5" spans="1:19" ht="14.45" customHeight="1" x14ac:dyDescent="0.2">
      <c r="A5" s="40" t="s">
        <v>54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4.45" customHeight="1" x14ac:dyDescent="0.2">
      <c r="A6" s="33" t="s">
        <v>22</v>
      </c>
      <c r="C6" s="33" t="s">
        <v>65</v>
      </c>
      <c r="D6" s="33"/>
      <c r="E6" s="33"/>
      <c r="F6" s="33"/>
      <c r="G6" s="33"/>
      <c r="I6" s="33" t="s">
        <v>51</v>
      </c>
      <c r="J6" s="33"/>
      <c r="K6" s="33"/>
      <c r="L6" s="33"/>
      <c r="M6" s="33"/>
      <c r="O6" s="33" t="s">
        <v>52</v>
      </c>
      <c r="P6" s="33"/>
      <c r="Q6" s="33"/>
      <c r="R6" s="33"/>
      <c r="S6" s="33"/>
    </row>
    <row r="7" spans="1:19" ht="29.1" customHeight="1" x14ac:dyDescent="0.2">
      <c r="A7" s="33"/>
      <c r="C7" s="18" t="s">
        <v>66</v>
      </c>
      <c r="D7" s="3"/>
      <c r="E7" s="18" t="s">
        <v>67</v>
      </c>
      <c r="F7" s="3"/>
      <c r="G7" s="18" t="s">
        <v>68</v>
      </c>
      <c r="I7" s="18" t="s">
        <v>69</v>
      </c>
      <c r="J7" s="3"/>
      <c r="K7" s="18" t="s">
        <v>70</v>
      </c>
      <c r="L7" s="3"/>
      <c r="M7" s="18" t="s">
        <v>71</v>
      </c>
      <c r="O7" s="18" t="s">
        <v>69</v>
      </c>
      <c r="P7" s="3"/>
      <c r="Q7" s="18" t="s">
        <v>70</v>
      </c>
      <c r="R7" s="3"/>
      <c r="S7" s="18" t="s">
        <v>71</v>
      </c>
    </row>
    <row r="8" spans="1:19" ht="21.75" customHeight="1" x14ac:dyDescent="0.2">
      <c r="A8" s="19" t="s">
        <v>19</v>
      </c>
      <c r="C8" s="19" t="s">
        <v>72</v>
      </c>
      <c r="E8" s="20">
        <v>776850110</v>
      </c>
      <c r="G8" s="20">
        <v>540</v>
      </c>
      <c r="I8" s="20">
        <v>0</v>
      </c>
      <c r="K8" s="20">
        <v>0</v>
      </c>
      <c r="M8" s="20">
        <v>0</v>
      </c>
      <c r="O8" s="20">
        <v>419499059400</v>
      </c>
      <c r="Q8" s="20">
        <v>-14962317839</v>
      </c>
      <c r="S8" s="20">
        <f>O8+Q8</f>
        <v>404536741561</v>
      </c>
    </row>
    <row r="9" spans="1:19" ht="21.75" customHeight="1" x14ac:dyDescent="0.2">
      <c r="A9" s="13" t="s">
        <v>21</v>
      </c>
      <c r="C9" s="14"/>
      <c r="E9" s="14"/>
      <c r="G9" s="14"/>
      <c r="I9" s="14">
        <v>0</v>
      </c>
      <c r="K9" s="14">
        <v>0</v>
      </c>
      <c r="M9" s="14">
        <v>0</v>
      </c>
      <c r="O9" s="14">
        <v>419499059400</v>
      </c>
      <c r="Q9" s="14">
        <f>SUM(Q8)</f>
        <v>-14962317839</v>
      </c>
      <c r="S9" s="14">
        <f>SUM(S8)</f>
        <v>404536741561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1.75" customHeight="1" x14ac:dyDescent="0.2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4.45" customHeight="1" x14ac:dyDescent="0.2"/>
    <row r="5" spans="1:13" ht="14.45" customHeight="1" x14ac:dyDescent="0.2">
      <c r="A5" s="40" t="s">
        <v>75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 x14ac:dyDescent="0.2">
      <c r="A6" s="33" t="s">
        <v>35</v>
      </c>
      <c r="C6" s="33" t="s">
        <v>51</v>
      </c>
      <c r="D6" s="33"/>
      <c r="E6" s="33"/>
      <c r="F6" s="33"/>
      <c r="G6" s="33"/>
      <c r="I6" s="33" t="s">
        <v>52</v>
      </c>
      <c r="J6" s="33"/>
      <c r="K6" s="33"/>
      <c r="L6" s="33"/>
      <c r="M6" s="33"/>
    </row>
    <row r="7" spans="1:13" ht="29.1" customHeight="1" x14ac:dyDescent="0.2">
      <c r="A7" s="33"/>
      <c r="C7" s="18" t="s">
        <v>73</v>
      </c>
      <c r="D7" s="3"/>
      <c r="E7" s="18" t="s">
        <v>70</v>
      </c>
      <c r="F7" s="3"/>
      <c r="G7" s="18" t="s">
        <v>74</v>
      </c>
      <c r="I7" s="18" t="s">
        <v>73</v>
      </c>
      <c r="J7" s="3"/>
      <c r="K7" s="18" t="s">
        <v>70</v>
      </c>
      <c r="L7" s="3"/>
      <c r="M7" s="18" t="s">
        <v>74</v>
      </c>
    </row>
    <row r="8" spans="1:13" ht="21.75" customHeight="1" x14ac:dyDescent="0.2">
      <c r="A8" s="5" t="s">
        <v>29</v>
      </c>
      <c r="C8" s="6">
        <v>0</v>
      </c>
      <c r="E8" s="6">
        <v>0</v>
      </c>
      <c r="G8" s="6">
        <v>0</v>
      </c>
      <c r="I8" s="6">
        <v>1650792</v>
      </c>
      <c r="K8" s="6">
        <v>0</v>
      </c>
      <c r="M8" s="6">
        <v>1650792</v>
      </c>
    </row>
    <row r="9" spans="1:13" ht="21.75" customHeight="1" x14ac:dyDescent="0.2">
      <c r="A9" s="16" t="s">
        <v>30</v>
      </c>
      <c r="C9" s="10">
        <v>312973</v>
      </c>
      <c r="E9" s="10">
        <v>0</v>
      </c>
      <c r="G9" s="10">
        <v>312973</v>
      </c>
      <c r="I9" s="10">
        <v>3762139</v>
      </c>
      <c r="K9" s="10">
        <v>0</v>
      </c>
      <c r="M9" s="10">
        <v>3762139</v>
      </c>
    </row>
    <row r="10" spans="1:13" ht="21.75" customHeight="1" x14ac:dyDescent="0.2">
      <c r="A10" s="8" t="s">
        <v>31</v>
      </c>
      <c r="C10" s="11">
        <v>927946</v>
      </c>
      <c r="E10" s="11">
        <v>0</v>
      </c>
      <c r="G10" s="11">
        <v>927946</v>
      </c>
      <c r="I10" s="11">
        <v>12706566</v>
      </c>
      <c r="K10" s="11">
        <v>0</v>
      </c>
      <c r="M10" s="11">
        <v>12706566</v>
      </c>
    </row>
    <row r="11" spans="1:13" ht="21.75" customHeight="1" x14ac:dyDescent="0.2">
      <c r="A11" s="13" t="s">
        <v>21</v>
      </c>
      <c r="C11" s="14">
        <v>1240919</v>
      </c>
      <c r="E11" s="14">
        <v>0</v>
      </c>
      <c r="G11" s="14">
        <v>1240919</v>
      </c>
      <c r="I11" s="14">
        <v>18119497</v>
      </c>
      <c r="K11" s="14">
        <v>0</v>
      </c>
      <c r="M11" s="14">
        <v>18119497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Kimya Behzad Nezhad</cp:lastModifiedBy>
  <dcterms:created xsi:type="dcterms:W3CDTF">2026-03-28T08:52:08Z</dcterms:created>
  <dcterms:modified xsi:type="dcterms:W3CDTF">2026-03-29T10:42:18Z</dcterms:modified>
</cp:coreProperties>
</file>